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ГСМ\"/>
    </mc:Choice>
  </mc:AlternateContent>
  <bookViews>
    <workbookView xWindow="240" yWindow="30" windowWidth="19980" windowHeight="10110"/>
  </bookViews>
  <sheets>
    <sheet name="Лист2" sheetId="3" r:id="rId1"/>
    <sheet name="XLR_NoRangeSheet" sheetId="2" state="veryHidden" r:id="rId2"/>
  </sheets>
  <definedNames>
    <definedName name="Query1">#REF!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#REF!</definedName>
    <definedName name="XLR_ERRNAMESTR" hidden="1">XLR_NoRangeSheet!$B$5</definedName>
    <definedName name="XLR_VERSION" hidden="1">XLR_NoRangeSheet!$A$5</definedName>
  </definedNames>
  <calcPr calcId="152511"/>
</workbook>
</file>

<file path=xl/calcChain.xml><?xml version="1.0" encoding="utf-8"?>
<calcChain xmlns="http://schemas.openxmlformats.org/spreadsheetml/2006/main">
  <c r="I10" i="3" l="1"/>
  <c r="J10" i="3"/>
  <c r="H10" i="3"/>
  <c r="G10" i="3"/>
  <c r="J9" i="3"/>
  <c r="H8" i="3" l="1"/>
  <c r="G8" i="3"/>
  <c r="I9" i="3"/>
  <c r="H9" i="3"/>
  <c r="G9" i="3"/>
  <c r="J8" i="3"/>
  <c r="I8" i="3"/>
  <c r="J7" i="3"/>
  <c r="I7" i="3"/>
  <c r="H7" i="3"/>
  <c r="G7" i="3"/>
  <c r="K10" i="3" l="1"/>
  <c r="D23" i="3"/>
  <c r="K8" i="3"/>
  <c r="K9" i="3" l="1"/>
  <c r="K7" i="3"/>
  <c r="B5" i="2"/>
</calcChain>
</file>

<file path=xl/sharedStrings.xml><?xml version="1.0" encoding="utf-8"?>
<sst xmlns="http://schemas.openxmlformats.org/spreadsheetml/2006/main" count="56" uniqueCount="48">
  <si>
    <t>№ п.п.</t>
  </si>
  <si>
    <t>Описание</t>
  </si>
  <si>
    <t>Адрес поставки</t>
  </si>
  <si>
    <t>ЛОТ №</t>
  </si>
  <si>
    <t>Требуемые сроки поставки:</t>
  </si>
  <si>
    <t>Инициатор закупки:</t>
  </si>
  <si>
    <t>Контактное лицо по тех. Вопросам</t>
  </si>
  <si>
    <t>СПЕЦИФИКАЦИЯ</t>
  </si>
  <si>
    <t>Исполнитель:</t>
  </si>
  <si>
    <t>тел.</t>
  </si>
  <si>
    <t>эл.почта</t>
  </si>
  <si>
    <t>Eд.изм</t>
  </si>
  <si>
    <t>1 кв.</t>
  </si>
  <si>
    <t>2 кв.</t>
  </si>
  <si>
    <t>3 кв.</t>
  </si>
  <si>
    <t>4 кв.</t>
  </si>
  <si>
    <t>Итого</t>
  </si>
  <si>
    <t>Наименование товара</t>
  </si>
  <si>
    <t>Ном. Номер</t>
  </si>
  <si>
    <t>4.2, Developer  (build 122-D7)</t>
  </si>
  <si>
    <t>Query2</t>
  </si>
  <si>
    <t>г.Уфа</t>
  </si>
  <si>
    <t>Поставка горюче-смазочных материалов на 2015 год</t>
  </si>
  <si>
    <t>, тел. , эл.почта:</t>
  </si>
  <si>
    <t/>
  </si>
  <si>
    <t>31.12.2015</t>
  </si>
  <si>
    <t>Фаткуллина Гульнара Рифатовна</t>
  </si>
  <si>
    <t>(347)221-56-63</t>
  </si>
  <si>
    <t>22529</t>
  </si>
  <si>
    <t>БЕНЗИН АИ-80</t>
  </si>
  <si>
    <t>л</t>
  </si>
  <si>
    <t>21678</t>
  </si>
  <si>
    <t>БЕНЗИН АИ-92</t>
  </si>
  <si>
    <t>18562</t>
  </si>
  <si>
    <t>БЕНЗИН АИ-95</t>
  </si>
  <si>
    <t>18563</t>
  </si>
  <si>
    <t>ДИЗ.ТОПЛИВО</t>
  </si>
  <si>
    <t>Забиров Георгий Маратович</t>
  </si>
  <si>
    <t>221-12-42</t>
  </si>
  <si>
    <t xml:space="preserve"> ГОСТ 32513-2013 </t>
  </si>
  <si>
    <t>ГОСТ 32513-2013</t>
  </si>
  <si>
    <t xml:space="preserve"> ГОСТ 32511-2013  </t>
  </si>
  <si>
    <t>Поставка горюче-смазочных материалов на 2016 год</t>
  </si>
  <si>
    <t xml:space="preserve">Объем может быть изменен на 30% </t>
  </si>
  <si>
    <t>Предельная стоимость лота составляет   68 489 619,09  руб. (с НДС)</t>
  </si>
  <si>
    <t>Приложение 1.1</t>
  </si>
  <si>
    <t>В соответствии с Приложением № 1.2</t>
  </si>
  <si>
    <t>Планируемое количество товара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</si>
</sst>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2" fillId="0" borderId="3" xfId="0" applyFont="1" applyBorder="1"/>
    <xf numFmtId="0" fontId="2" fillId="0" borderId="3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49" fontId="4" fillId="0" borderId="1" xfId="0" applyNumberFormat="1" applyFont="1" applyBorder="1" applyAlignment="1">
      <alignment vertical="top" wrapText="1"/>
    </xf>
    <xf numFmtId="0" fontId="2" fillId="0" borderId="5" xfId="0" applyFont="1" applyBorder="1"/>
    <xf numFmtId="0" fontId="2" fillId="0" borderId="5" xfId="0" applyFont="1" applyBorder="1" applyAlignment="1">
      <alignment vertical="top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2" fontId="2" fillId="0" borderId="5" xfId="0" applyNumberFormat="1" applyFont="1" applyBorder="1"/>
    <xf numFmtId="2" fontId="2" fillId="0" borderId="3" xfId="0" applyNumberFormat="1" applyFont="1" applyBorder="1"/>
    <xf numFmtId="3" fontId="2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2" fillId="0" borderId="2" xfId="0" applyFont="1" applyBorder="1" applyAlignment="1">
      <alignment vertical="top" wrapText="1"/>
    </xf>
    <xf numFmtId="0" fontId="0" fillId="0" borderId="10" xfId="0" applyBorder="1" applyAlignment="1">
      <alignment vertical="top" wrapText="1"/>
    </xf>
    <xf numFmtId="0" fontId="0" fillId="0" borderId="9" xfId="0" applyBorder="1" applyAlignment="1">
      <alignment vertical="top" wrapText="1"/>
    </xf>
    <xf numFmtId="0" fontId="2" fillId="0" borderId="4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workbookViewId="0">
      <selection activeCell="H27" sqref="H27"/>
    </sheetView>
  </sheetViews>
  <sheetFormatPr defaultRowHeight="12.75" x14ac:dyDescent="0.2"/>
  <cols>
    <col min="1" max="1" width="0.85546875" style="3" customWidth="1"/>
    <col min="2" max="2" width="5.140625" style="3" customWidth="1"/>
    <col min="3" max="3" width="8.42578125" style="3" customWidth="1"/>
    <col min="4" max="4" width="15" style="3" customWidth="1"/>
    <col min="5" max="5" width="28.7109375" style="3" customWidth="1"/>
    <col min="6" max="6" width="5.28515625" style="3" customWidth="1"/>
    <col min="7" max="7" width="9.140625" style="3"/>
    <col min="8" max="10" width="8.42578125" style="3" customWidth="1"/>
    <col min="11" max="11" width="9.140625" style="3"/>
    <col min="12" max="12" width="13.42578125" style="3" customWidth="1"/>
    <col min="13" max="13" width="3.28515625" style="3" customWidth="1"/>
    <col min="14" max="16384" width="9.140625" style="3"/>
  </cols>
  <sheetData>
    <row r="1" spans="2:18" x14ac:dyDescent="0.2">
      <c r="L1" s="4" t="s">
        <v>45</v>
      </c>
    </row>
    <row r="2" spans="2:18" x14ac:dyDescent="0.2">
      <c r="B2" s="37" t="s">
        <v>7</v>
      </c>
      <c r="C2" s="37"/>
      <c r="D2" s="37"/>
      <c r="E2" s="37"/>
      <c r="F2" s="37"/>
      <c r="G2" s="37"/>
      <c r="H2" s="37"/>
      <c r="I2" s="37"/>
      <c r="J2" s="37"/>
      <c r="K2" s="37"/>
      <c r="L2" s="37"/>
    </row>
    <row r="3" spans="2:18" x14ac:dyDescent="0.2">
      <c r="B3" s="3" t="s">
        <v>3</v>
      </c>
      <c r="D3" s="5" t="s">
        <v>42</v>
      </c>
      <c r="E3" s="6"/>
      <c r="M3" s="7"/>
    </row>
    <row r="4" spans="2:18" ht="12.75" customHeight="1" x14ac:dyDescent="0.2">
      <c r="B4" s="38" t="s">
        <v>0</v>
      </c>
      <c r="C4" s="39" t="s">
        <v>18</v>
      </c>
      <c r="D4" s="38" t="s">
        <v>17</v>
      </c>
      <c r="E4" s="38" t="s">
        <v>1</v>
      </c>
      <c r="F4" s="38" t="s">
        <v>11</v>
      </c>
      <c r="G4" s="27" t="s">
        <v>47</v>
      </c>
      <c r="H4" s="27"/>
      <c r="I4" s="27"/>
      <c r="J4" s="27"/>
      <c r="K4" s="27"/>
      <c r="L4" s="38" t="s">
        <v>2</v>
      </c>
      <c r="M4" s="7"/>
    </row>
    <row r="5" spans="2:18" s="8" customFormat="1" ht="71.25" customHeight="1" x14ac:dyDescent="0.25">
      <c r="B5" s="38"/>
      <c r="C5" s="40"/>
      <c r="D5" s="38"/>
      <c r="E5" s="38"/>
      <c r="F5" s="38"/>
      <c r="G5" s="23" t="s">
        <v>12</v>
      </c>
      <c r="H5" s="23" t="s">
        <v>13</v>
      </c>
      <c r="I5" s="23" t="s">
        <v>14</v>
      </c>
      <c r="J5" s="23" t="s">
        <v>15</v>
      </c>
      <c r="K5" s="23" t="s">
        <v>16</v>
      </c>
      <c r="L5" s="38"/>
    </row>
    <row r="6" spans="2:18" x14ac:dyDescent="0.2">
      <c r="B6" s="22">
        <v>1</v>
      </c>
      <c r="C6" s="22">
        <v>2</v>
      </c>
      <c r="D6" s="22">
        <v>3</v>
      </c>
      <c r="E6" s="22">
        <v>5</v>
      </c>
      <c r="F6" s="22">
        <v>6</v>
      </c>
      <c r="G6" s="22">
        <v>7</v>
      </c>
      <c r="H6" s="22">
        <v>8</v>
      </c>
      <c r="I6" s="22">
        <v>9</v>
      </c>
      <c r="J6" s="22">
        <v>10</v>
      </c>
      <c r="K6" s="22">
        <v>11</v>
      </c>
      <c r="L6" s="22">
        <v>15</v>
      </c>
    </row>
    <row r="7" spans="2:18" x14ac:dyDescent="0.2">
      <c r="B7" s="9">
        <v>1</v>
      </c>
      <c r="C7" s="9" t="s">
        <v>28</v>
      </c>
      <c r="D7" s="10" t="s">
        <v>29</v>
      </c>
      <c r="E7" s="19" t="s">
        <v>39</v>
      </c>
      <c r="F7" s="11" t="s">
        <v>30</v>
      </c>
      <c r="G7" s="26">
        <f>53328*0.75</f>
        <v>39996</v>
      </c>
      <c r="H7" s="26">
        <f>55195*0.75</f>
        <v>41396.25</v>
      </c>
      <c r="I7" s="26">
        <f>30017*0.75</f>
        <v>22512.75</v>
      </c>
      <c r="J7" s="26">
        <f>78246*0.75</f>
        <v>58684.5</v>
      </c>
      <c r="K7" s="26">
        <f>G7+H7+I7+J7</f>
        <v>162589.5</v>
      </c>
      <c r="L7" s="33" t="s">
        <v>46</v>
      </c>
    </row>
    <row r="8" spans="2:18" x14ac:dyDescent="0.2">
      <c r="B8" s="9">
        <v>2</v>
      </c>
      <c r="C8" s="9" t="s">
        <v>31</v>
      </c>
      <c r="D8" s="10" t="s">
        <v>32</v>
      </c>
      <c r="E8" s="19" t="s">
        <v>40</v>
      </c>
      <c r="F8" s="11" t="s">
        <v>30</v>
      </c>
      <c r="G8" s="26">
        <f>256031*0.8</f>
        <v>204824.80000000002</v>
      </c>
      <c r="H8" s="26">
        <f>433656*0.8</f>
        <v>346924.80000000005</v>
      </c>
      <c r="I8" s="26">
        <f>492759*0.75</f>
        <v>369569.25</v>
      </c>
      <c r="J8" s="26">
        <f>457644*0.75</f>
        <v>343233</v>
      </c>
      <c r="K8" s="26">
        <f t="shared" ref="K8:K10" si="0">G8+H8+I8+J8</f>
        <v>1264551.8500000001</v>
      </c>
      <c r="L8" s="34"/>
    </row>
    <row r="9" spans="2:18" x14ac:dyDescent="0.2">
      <c r="B9" s="9">
        <v>3</v>
      </c>
      <c r="C9" s="9" t="s">
        <v>33</v>
      </c>
      <c r="D9" s="10" t="s">
        <v>34</v>
      </c>
      <c r="E9" s="19" t="s">
        <v>40</v>
      </c>
      <c r="F9" s="11" t="s">
        <v>30</v>
      </c>
      <c r="G9" s="26">
        <f>54769.33*0.75</f>
        <v>41076.997499999998</v>
      </c>
      <c r="H9" s="26">
        <f>48946*0.75</f>
        <v>36709.5</v>
      </c>
      <c r="I9" s="26">
        <f>41648*0.75</f>
        <v>31236</v>
      </c>
      <c r="J9" s="26">
        <f>61872*0.75</f>
        <v>46404</v>
      </c>
      <c r="K9" s="26">
        <f t="shared" si="0"/>
        <v>155426.4975</v>
      </c>
      <c r="L9" s="34"/>
    </row>
    <row r="10" spans="2:18" x14ac:dyDescent="0.2">
      <c r="B10" s="9">
        <v>4</v>
      </c>
      <c r="C10" s="9" t="s">
        <v>35</v>
      </c>
      <c r="D10" s="10" t="s">
        <v>36</v>
      </c>
      <c r="E10" s="19" t="s">
        <v>41</v>
      </c>
      <c r="F10" s="11" t="s">
        <v>30</v>
      </c>
      <c r="G10" s="26">
        <f>(68521+100)*0.9</f>
        <v>61758.9</v>
      </c>
      <c r="H10" s="26">
        <f>(129769+220)*0.8609</f>
        <v>111907.5301</v>
      </c>
      <c r="I10" s="26">
        <f>(166993+150)*0.850067</f>
        <v>142082.74858099999</v>
      </c>
      <c r="J10" s="26">
        <f>(155435+320)*0.84901</f>
        <v>132237.55254999999</v>
      </c>
      <c r="K10" s="26">
        <f t="shared" si="0"/>
        <v>447986.73123100004</v>
      </c>
      <c r="L10" s="34"/>
    </row>
    <row r="11" spans="2:18" ht="19.5" customHeight="1" x14ac:dyDescent="0.2">
      <c r="B11" s="20"/>
      <c r="C11" s="20"/>
      <c r="D11" s="21"/>
      <c r="E11" s="21"/>
      <c r="F11" s="20"/>
      <c r="G11" s="24"/>
      <c r="H11" s="24"/>
      <c r="I11" s="24"/>
      <c r="J11" s="24"/>
      <c r="K11" s="24"/>
      <c r="L11" s="34"/>
    </row>
    <row r="12" spans="2:18" ht="33.75" customHeight="1" x14ac:dyDescent="0.2">
      <c r="B12" s="13"/>
      <c r="C12" s="13"/>
      <c r="D12" s="14"/>
      <c r="E12" s="14"/>
      <c r="F12" s="13"/>
      <c r="G12" s="25"/>
      <c r="H12" s="25"/>
      <c r="I12" s="25"/>
      <c r="J12" s="25"/>
      <c r="K12" s="25"/>
      <c r="L12" s="35"/>
    </row>
    <row r="13" spans="2:18" ht="16.5" customHeight="1" x14ac:dyDescent="0.2">
      <c r="B13" s="36" t="s">
        <v>44</v>
      </c>
      <c r="C13" s="28"/>
      <c r="D13" s="28"/>
      <c r="E13" s="28"/>
      <c r="F13" s="28"/>
      <c r="G13" s="28"/>
      <c r="H13" s="28"/>
      <c r="I13" s="28"/>
      <c r="J13" s="28"/>
      <c r="K13" s="28"/>
      <c r="L13" s="29"/>
      <c r="N13" s="12"/>
      <c r="O13" s="12"/>
      <c r="P13" s="12"/>
      <c r="Q13" s="12"/>
      <c r="R13" s="12"/>
    </row>
    <row r="14" spans="2:18" x14ac:dyDescent="0.2">
      <c r="B14" s="30" t="s">
        <v>43</v>
      </c>
      <c r="C14" s="31"/>
      <c r="D14" s="31"/>
      <c r="E14" s="31"/>
      <c r="F14" s="31"/>
      <c r="G14" s="31"/>
      <c r="H14" s="31"/>
      <c r="I14" s="31"/>
      <c r="J14" s="31"/>
      <c r="K14" s="31"/>
      <c r="L14" s="32"/>
    </row>
    <row r="15" spans="2:18" x14ac:dyDescent="0.2">
      <c r="B15" s="27" t="s">
        <v>4</v>
      </c>
      <c r="C15" s="27"/>
      <c r="D15" s="27"/>
      <c r="E15" s="28"/>
      <c r="F15" s="28"/>
      <c r="G15" s="28"/>
      <c r="H15" s="28"/>
      <c r="I15" s="28"/>
      <c r="J15" s="28"/>
      <c r="K15" s="28"/>
      <c r="L15" s="29"/>
    </row>
    <row r="16" spans="2:18" ht="19.5" customHeight="1" x14ac:dyDescent="0.2">
      <c r="B16" s="27" t="s">
        <v>5</v>
      </c>
      <c r="C16" s="27"/>
      <c r="D16" s="27"/>
      <c r="E16" s="28"/>
      <c r="F16" s="28"/>
      <c r="G16" s="28"/>
      <c r="H16" s="28"/>
      <c r="I16" s="28"/>
      <c r="J16" s="28"/>
      <c r="K16" s="28"/>
      <c r="L16" s="29"/>
    </row>
    <row r="17" spans="1:12" x14ac:dyDescent="0.2">
      <c r="B17" s="27" t="s">
        <v>6</v>
      </c>
      <c r="C17" s="27"/>
      <c r="D17" s="27"/>
      <c r="E17" s="28"/>
      <c r="F17" s="28"/>
      <c r="G17" s="28"/>
      <c r="H17" s="28"/>
      <c r="I17" s="28"/>
      <c r="J17" s="28"/>
      <c r="K17" s="28"/>
      <c r="L17" s="29"/>
    </row>
    <row r="18" spans="1:12" x14ac:dyDescent="0.2">
      <c r="B18" s="15"/>
      <c r="C18" s="15"/>
      <c r="D18" s="15"/>
      <c r="E18" s="16"/>
      <c r="F18" s="16"/>
      <c r="G18" s="16"/>
      <c r="H18" s="16"/>
      <c r="I18" s="16"/>
      <c r="J18" s="16"/>
      <c r="K18" s="16"/>
      <c r="L18" s="16"/>
    </row>
    <row r="19" spans="1:12" x14ac:dyDescent="0.2">
      <c r="A19" s="18"/>
      <c r="B19" s="17"/>
      <c r="C19" s="17"/>
      <c r="D19" s="17"/>
      <c r="E19" s="17"/>
      <c r="F19" s="17"/>
      <c r="G19" s="17"/>
      <c r="H19" s="17"/>
      <c r="I19" s="17"/>
    </row>
    <row r="20" spans="1:12" x14ac:dyDescent="0.2">
      <c r="B20" s="3" t="s">
        <v>8</v>
      </c>
    </row>
    <row r="21" spans="1:12" x14ac:dyDescent="0.2">
      <c r="D21" s="7" t="s">
        <v>37</v>
      </c>
    </row>
    <row r="22" spans="1:12" x14ac:dyDescent="0.2">
      <c r="B22" s="3" t="s">
        <v>9</v>
      </c>
      <c r="D22" s="7" t="s">
        <v>38</v>
      </c>
    </row>
    <row r="23" spans="1:12" x14ac:dyDescent="0.2">
      <c r="B23" s="3" t="s">
        <v>10</v>
      </c>
      <c r="D23" s="7" t="str">
        <f>Query2_USERE</f>
        <v/>
      </c>
    </row>
  </sheetData>
  <mergeCells count="17">
    <mergeCell ref="L7:L12"/>
    <mergeCell ref="B13:L13"/>
    <mergeCell ref="B2:L2"/>
    <mergeCell ref="B4:B5"/>
    <mergeCell ref="C4:C5"/>
    <mergeCell ref="D4:D5"/>
    <mergeCell ref="E4:E5"/>
    <mergeCell ref="F4:F5"/>
    <mergeCell ref="G4:K4"/>
    <mergeCell ref="L4:L5"/>
    <mergeCell ref="B17:D17"/>
    <mergeCell ref="E17:L17"/>
    <mergeCell ref="B14:L14"/>
    <mergeCell ref="B16:D16"/>
    <mergeCell ref="E16:L16"/>
    <mergeCell ref="B15:D15"/>
    <mergeCell ref="E15:L15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19</v>
      </c>
      <c r="B5" t="e">
        <f>XLR_ERRNAME</f>
        <v>#NAME?</v>
      </c>
    </row>
    <row r="6" spans="1:14" x14ac:dyDescent="0.25">
      <c r="A6" t="s">
        <v>20</v>
      </c>
      <c r="B6">
        <v>8393</v>
      </c>
      <c r="C6" s="2" t="s">
        <v>21</v>
      </c>
      <c r="D6">
        <v>4784</v>
      </c>
      <c r="E6" s="2" t="s">
        <v>22</v>
      </c>
      <c r="F6" s="2" t="s">
        <v>23</v>
      </c>
      <c r="G6" s="2" t="s">
        <v>24</v>
      </c>
      <c r="H6" s="2" t="s">
        <v>24</v>
      </c>
      <c r="I6" s="2" t="s">
        <v>24</v>
      </c>
      <c r="J6" s="2" t="s">
        <v>22</v>
      </c>
      <c r="K6" s="2" t="s">
        <v>25</v>
      </c>
      <c r="L6" s="2" t="s">
        <v>26</v>
      </c>
      <c r="M6" s="2" t="s">
        <v>27</v>
      </c>
      <c r="N6" s="2" t="s">
        <v>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Фаткуллина Гульнара Рифатовна</dc:creator>
  <cp:lastModifiedBy>Мигранова Регина Фангизовна</cp:lastModifiedBy>
  <cp:lastPrinted>2015-11-24T09:38:36Z</cp:lastPrinted>
  <dcterms:created xsi:type="dcterms:W3CDTF">2013-12-19T08:11:42Z</dcterms:created>
  <dcterms:modified xsi:type="dcterms:W3CDTF">2015-11-24T09:38:40Z</dcterms:modified>
</cp:coreProperties>
</file>